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сравнение I квартал" sheetId="1" r:id="rId1"/>
  </sheets>
  <definedNames>
    <definedName name="_xlnm.Print_Titles" localSheetId="0">'сравнение I квартал'!$4:$5</definedName>
    <definedName name="_xlnm.Print_Area" localSheetId="0">'сравнение I квартал'!$A$1:$I$81</definedName>
  </definedNames>
  <calcPr fullCalcOnLoad="1"/>
</workbook>
</file>

<file path=xl/sharedStrings.xml><?xml version="1.0" encoding="utf-8"?>
<sst xmlns="http://schemas.openxmlformats.org/spreadsheetml/2006/main" count="238" uniqueCount="102">
  <si>
    <t>(в рублях)</t>
  </si>
  <si>
    <t>Р</t>
  </si>
  <si>
    <t>П</t>
  </si>
  <si>
    <t xml:space="preserve">Наименование </t>
  </si>
  <si>
    <t>Исполнено за I квартал 
2015 года</t>
  </si>
  <si>
    <t>Исполнено за I квартал 
2016 года</t>
  </si>
  <si>
    <t>Темп роста, %</t>
  </si>
  <si>
    <t>Сумма</t>
  </si>
  <si>
    <t>Удельный вес, %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</si>
  <si>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</si>
  <si>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</si>
  <si>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</si>
  <si>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</si>
  <si>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</si>
  <si>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</si>
  <si>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</si>
  <si>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</si>
  <si>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</si>
  <si>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</si>
  <si>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</si>
  <si>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</si>
  <si>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</si>
  <si>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</si>
  <si>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</si>
  <si>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</si>
  <si>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</si>
  <si>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</si>
  <si>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12</t>
  </si>
  <si>
    <t>Прикладные научные исследования в области общегосударственных вопросов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</si>
  <si>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</si>
  <si>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</si>
  <si>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</si>
  <si>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</si>
  <si>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</si>
  <si>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</si>
  <si>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</si>
  <si>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</si>
  <si>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</si>
  <si>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</si>
  <si>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</si>
  <si>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</si>
  <si>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</si>
  <si>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</si>
  <si>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</si>
  <si>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</si>
  <si>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</si>
  <si>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</si>
  <si>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</si>
  <si>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</si>
  <si>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</si>
  <si>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</si>
  <si>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</si>
  <si>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</si>
  <si>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</si>
  <si>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</si>
  <si>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</si>
  <si>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</si>
  <si>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</si>
  <si>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</si>
  <si>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</si>
  <si>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</si>
  <si>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</si>
  <si>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</si>
  <si>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</si>
  <si>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</si>
  <si>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</si>
  <si>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</si>
  <si>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</si>
  <si>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</si>
  <si>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</si>
  <si>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</si>
  <si>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</si>
  <si>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</si>
  <si>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</si>
  <si>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</si>
  <si>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</si>
  <si>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</si>
  <si>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</si>
  <si>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</si>
  <si>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</si>
  <si>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</si>
  <si>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</si>
  <si>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</si>
  <si>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</si>
  <si>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</si>
  <si>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</si>
  <si>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</si>
  <si>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</si>
  <si>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</si>
  <si>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</si>
  <si>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</si>
  <si>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</si>
  <si>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</si>
  <si>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</si>
  <si>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</si>
  <si>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</si>
  <si>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</si>
  <si>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</si>
  <si>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Отклонение 2016 года от 2015 года</t>
  </si>
  <si>
    <t>АНАЛИТИЧЕСКИЕ ДАННЫЕ ПО РАСХОДАМ КОНСОЛИДИРОВАННОГО БЮДЖЕТА КАЛУЖСКОЙ ОБЛАСТИ ПО РАЗДЕЛАМ И ПОДРАЗДЕЛАМ ФУНКЦИОНАЛЬНОЙ КЛАССИФИКАЦИИ РАСХОДОВ БЮДЖЕТОВ РОССИЙСКОЙ ФЕДЕРАЦИИ ЗА I КВАРТАЛ 2016 ГОДА В СРАВНЕНИИ С СООТВЕТСТВУЮЩИМ ПЕРИОДОМ 2015 ГОДА</t>
  </si>
  <si>
    <t>Резервные фонды</t>
  </si>
  <si>
    <t>Кинематография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</si>
</sst>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2"/>
      <color indexed="24"/>
      <name val="Times New Roman Cyr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9"/>
      <name val="Times New Roman Cyr"/>
      <family val="0"/>
    </font>
    <font>
      <b/>
      <sz val="13"/>
      <name val="Times New Roman Cyr"/>
      <family val="0"/>
    </font>
    <font>
      <b/>
      <sz val="12"/>
      <color indexed="32"/>
      <name val="Arial Cyr"/>
      <family val="2"/>
    </font>
    <font>
      <b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sz val="12"/>
      <color indexed="32"/>
      <name val="Arial Cyr"/>
      <family val="2"/>
    </font>
    <font>
      <i/>
      <sz val="11"/>
      <color indexed="32"/>
      <name val="Arial Cyr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top"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64" fontId="11" fillId="0" borderId="6">
      <alignment wrapText="1"/>
      <protection/>
    </xf>
    <xf numFmtId="164" fontId="15" fillId="0" borderId="7" applyBorder="0">
      <alignment wrapText="1"/>
      <protection/>
    </xf>
    <xf numFmtId="164" fontId="16" fillId="0" borderId="7" applyBorder="0">
      <alignment wrapText="1"/>
      <protection/>
    </xf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top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10" applyNumberFormat="0" applyFont="0" applyAlignment="0" applyProtection="0"/>
    <xf numFmtId="9" fontId="34" fillId="0" borderId="0" applyFont="0" applyFill="0" applyBorder="0" applyAlignment="0" applyProtection="0"/>
    <xf numFmtId="0" fontId="48" fillId="0" borderId="11" applyNumberFormat="0" applyFill="0" applyAlignment="0" applyProtection="0"/>
    <xf numFmtId="1" fontId="6" fillId="0" borderId="0">
      <alignment/>
      <protection/>
    </xf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 vertical="top" wrapText="1"/>
    </xf>
    <xf numFmtId="0" fontId="3" fillId="0" borderId="0" xfId="55" applyFont="1" applyFill="1">
      <alignment/>
      <protection/>
    </xf>
    <xf numFmtId="49" fontId="3" fillId="0" borderId="0" xfId="55" applyNumberFormat="1" applyFont="1" applyFill="1">
      <alignment/>
      <protection/>
    </xf>
    <xf numFmtId="0" fontId="2" fillId="0" borderId="0" xfId="55" applyAlignment="1">
      <alignment wrapText="1"/>
      <protection/>
    </xf>
    <xf numFmtId="0" fontId="5" fillId="0" borderId="0" xfId="55" applyFont="1" applyFill="1" applyBorder="1" applyAlignment="1">
      <alignment vertical="center" wrapText="1"/>
      <protection/>
    </xf>
    <xf numFmtId="49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49" fontId="8" fillId="0" borderId="12" xfId="62" applyNumberFormat="1" applyFont="1" applyFill="1" applyBorder="1" applyAlignment="1">
      <alignment horizontal="center" vertical="center" wrapText="1"/>
      <protection/>
    </xf>
    <xf numFmtId="49" fontId="9" fillId="0" borderId="12" xfId="62" applyNumberFormat="1" applyFont="1" applyFill="1" applyBorder="1" applyAlignment="1">
      <alignment horizontal="center" vertical="center" wrapText="1"/>
      <protection/>
    </xf>
    <xf numFmtId="49" fontId="8" fillId="0" borderId="12" xfId="62" applyNumberFormat="1" applyFont="1" applyFill="1" applyBorder="1" applyAlignment="1">
      <alignment horizontal="right" vertical="center" wrapText="1"/>
      <protection/>
    </xf>
    <xf numFmtId="4" fontId="10" fillId="0" borderId="12" xfId="62" applyNumberFormat="1" applyFont="1" applyFill="1" applyBorder="1" applyAlignment="1" applyProtection="1">
      <alignment horizontal="right" vertical="center" wrapText="1"/>
      <protection/>
    </xf>
    <xf numFmtId="4" fontId="10" fillId="0" borderId="12" xfId="62" applyNumberFormat="1" applyFont="1" applyFill="1" applyBorder="1" applyAlignment="1">
      <alignment horizontal="right" vertical="top" wrapText="1"/>
      <protection/>
    </xf>
    <xf numFmtId="4" fontId="10" fillId="0" borderId="12" xfId="55" applyNumberFormat="1" applyFont="1" applyFill="1" applyBorder="1">
      <alignment/>
      <protection/>
    </xf>
    <xf numFmtId="4" fontId="10" fillId="0" borderId="12" xfId="55" applyNumberFormat="1" applyFont="1" applyFill="1" applyBorder="1" applyAlignment="1">
      <alignment vertical="top"/>
      <protection/>
    </xf>
    <xf numFmtId="0" fontId="4" fillId="0" borderId="0" xfId="55" applyFont="1" applyFill="1">
      <alignment/>
      <protection/>
    </xf>
    <xf numFmtId="164" fontId="12" fillId="0" borderId="12" xfId="48" applyNumberFormat="1" applyFont="1" applyFill="1" applyBorder="1" applyAlignment="1" quotePrefix="1">
      <alignment vertical="top" wrapText="1"/>
      <protection/>
    </xf>
    <xf numFmtId="49" fontId="12" fillId="0" borderId="12" xfId="48" applyNumberFormat="1" applyFont="1" applyFill="1" applyBorder="1" applyAlignment="1">
      <alignment vertical="top" wrapText="1"/>
      <protection/>
    </xf>
    <xf numFmtId="164" fontId="12" fillId="0" borderId="12" xfId="48" applyNumberFormat="1" applyFont="1" applyFill="1" applyBorder="1" applyAlignment="1">
      <alignment vertical="top" wrapText="1"/>
      <protection/>
    </xf>
    <xf numFmtId="4" fontId="12" fillId="0" borderId="12" xfId="48" applyNumberFormat="1" applyFont="1" applyFill="1" applyBorder="1" applyAlignment="1">
      <alignment vertical="top" wrapText="1"/>
      <protection/>
    </xf>
    <xf numFmtId="4" fontId="12" fillId="0" borderId="12" xfId="62" applyNumberFormat="1" applyFont="1" applyFill="1" applyBorder="1" applyAlignment="1">
      <alignment horizontal="right" vertical="top" wrapText="1"/>
      <protection/>
    </xf>
    <xf numFmtId="4" fontId="4" fillId="0" borderId="12" xfId="55" applyNumberFormat="1" applyFont="1" applyFill="1" applyBorder="1" applyAlignment="1">
      <alignment vertical="top"/>
      <protection/>
    </xf>
    <xf numFmtId="4" fontId="12" fillId="0" borderId="12" xfId="55" applyNumberFormat="1" applyFont="1" applyFill="1" applyBorder="1" applyAlignment="1">
      <alignment vertical="top"/>
      <protection/>
    </xf>
    <xf numFmtId="49" fontId="5" fillId="0" borderId="12" xfId="48" applyNumberFormat="1" applyFont="1" applyFill="1" applyBorder="1" applyAlignment="1">
      <alignment vertical="top" wrapText="1"/>
      <protection/>
    </xf>
    <xf numFmtId="164" fontId="13" fillId="0" borderId="12" xfId="48" applyNumberFormat="1" applyFont="1" applyFill="1" applyBorder="1" applyAlignment="1">
      <alignment vertical="top" wrapText="1"/>
      <protection/>
    </xf>
    <xf numFmtId="4" fontId="13" fillId="0" borderId="12" xfId="48" applyNumberFormat="1" applyFont="1" applyFill="1" applyBorder="1" applyAlignment="1">
      <alignment vertical="top" wrapText="1"/>
      <protection/>
    </xf>
    <xf numFmtId="4" fontId="13" fillId="0" borderId="12" xfId="62" applyNumberFormat="1" applyFont="1" applyFill="1" applyBorder="1" applyAlignment="1">
      <alignment horizontal="right" vertical="top" wrapText="1"/>
      <protection/>
    </xf>
    <xf numFmtId="4" fontId="3" fillId="0" borderId="12" xfId="55" applyNumberFormat="1" applyFont="1" applyFill="1" applyBorder="1" applyAlignment="1">
      <alignment vertical="top"/>
      <protection/>
    </xf>
    <xf numFmtId="4" fontId="13" fillId="0" borderId="12" xfId="55" applyNumberFormat="1" applyFont="1" applyFill="1" applyBorder="1" applyAlignment="1">
      <alignment vertical="top"/>
      <protection/>
    </xf>
    <xf numFmtId="164" fontId="5" fillId="0" borderId="12" xfId="48" applyNumberFormat="1" applyFont="1" applyFill="1" applyBorder="1" applyAlignment="1" quotePrefix="1">
      <alignment vertical="top" wrapText="1"/>
      <protection/>
    </xf>
    <xf numFmtId="4" fontId="13" fillId="0" borderId="12" xfId="62" applyNumberFormat="1" applyFont="1" applyFill="1" applyBorder="1" applyAlignment="1">
      <alignment horizontal="right" vertical="top" wrapText="1"/>
      <protection/>
    </xf>
    <xf numFmtId="164" fontId="13" fillId="0" borderId="12" xfId="48" applyNumberFormat="1" applyFont="1" applyFill="1" applyBorder="1" applyAlignment="1">
      <alignment vertical="top" wrapText="1"/>
      <protection/>
    </xf>
    <xf numFmtId="49" fontId="14" fillId="0" borderId="12" xfId="48" applyNumberFormat="1" applyFont="1" applyFill="1" applyBorder="1" applyAlignment="1">
      <alignment vertical="top" wrapText="1"/>
      <protection/>
    </xf>
    <xf numFmtId="49" fontId="5" fillId="0" borderId="12" xfId="49" applyNumberFormat="1" applyFont="1" applyFill="1" applyBorder="1" applyAlignment="1">
      <alignment vertical="top" wrapText="1"/>
      <protection/>
    </xf>
    <xf numFmtId="164" fontId="13" fillId="0" borderId="12" xfId="49" applyNumberFormat="1" applyFont="1" applyFill="1" applyBorder="1" applyAlignment="1">
      <alignment vertical="top" wrapText="1"/>
      <protection/>
    </xf>
    <xf numFmtId="4" fontId="13" fillId="0" borderId="12" xfId="49" applyNumberFormat="1" applyFont="1" applyFill="1" applyBorder="1" applyAlignment="1">
      <alignment vertical="top" wrapText="1"/>
      <protection/>
    </xf>
    <xf numFmtId="164" fontId="13" fillId="0" borderId="12" xfId="49" applyNumberFormat="1" applyFont="1" applyFill="1" applyBorder="1" applyAlignment="1">
      <alignment vertical="top" wrapText="1"/>
      <protection/>
    </xf>
    <xf numFmtId="49" fontId="14" fillId="0" borderId="12" xfId="49" applyNumberFormat="1" applyFont="1" applyFill="1" applyBorder="1" applyAlignment="1">
      <alignment vertical="top" wrapText="1"/>
      <protection/>
    </xf>
    <xf numFmtId="49" fontId="12" fillId="0" borderId="12" xfId="49" applyNumberFormat="1" applyFont="1" applyFill="1" applyBorder="1" applyAlignment="1">
      <alignment vertical="top" wrapText="1"/>
      <protection/>
    </xf>
    <xf numFmtId="164" fontId="12" fillId="0" borderId="12" xfId="49" applyNumberFormat="1" applyFont="1" applyFill="1" applyBorder="1" applyAlignment="1">
      <alignment vertical="top" wrapText="1"/>
      <protection/>
    </xf>
    <xf numFmtId="4" fontId="12" fillId="0" borderId="12" xfId="49" applyNumberFormat="1" applyFont="1" applyFill="1" applyBorder="1" applyAlignment="1">
      <alignment vertical="top" wrapText="1"/>
      <protection/>
    </xf>
    <xf numFmtId="0" fontId="4" fillId="0" borderId="0" xfId="55" applyFont="1" applyFill="1">
      <alignment/>
      <protection/>
    </xf>
    <xf numFmtId="49" fontId="5" fillId="0" borderId="12" xfId="48" applyNumberFormat="1" applyFont="1" applyFill="1" applyBorder="1" applyAlignment="1" quotePrefix="1">
      <alignment vertical="top" wrapText="1"/>
      <protection/>
    </xf>
    <xf numFmtId="49" fontId="5" fillId="0" borderId="12" xfId="49" applyNumberFormat="1" applyFont="1" applyFill="1" applyBorder="1" applyAlignment="1" quotePrefix="1">
      <alignment vertical="top" wrapText="1"/>
      <protection/>
    </xf>
    <xf numFmtId="0" fontId="12" fillId="0" borderId="0" xfId="55" applyFont="1" applyFill="1">
      <alignment/>
      <protection/>
    </xf>
    <xf numFmtId="49" fontId="4" fillId="0" borderId="12" xfId="49" applyNumberFormat="1" applyFont="1" applyFill="1" applyBorder="1" applyAlignment="1">
      <alignment vertical="top" wrapText="1"/>
      <protection/>
    </xf>
    <xf numFmtId="164" fontId="4" fillId="0" borderId="12" xfId="49" applyNumberFormat="1" applyFont="1" applyFill="1" applyBorder="1" applyAlignment="1">
      <alignment vertical="top" wrapText="1"/>
      <protection/>
    </xf>
    <xf numFmtId="0" fontId="5" fillId="0" borderId="12" xfId="62" applyNumberFormat="1" applyFont="1" applyFill="1" applyBorder="1" applyAlignment="1">
      <alignment horizontal="left" vertical="top" wrapText="1"/>
      <protection/>
    </xf>
    <xf numFmtId="49" fontId="5" fillId="0" borderId="12" xfId="55" applyNumberFormat="1" applyFont="1" applyFill="1" applyBorder="1" applyAlignment="1">
      <alignment vertical="top"/>
      <protection/>
    </xf>
    <xf numFmtId="49" fontId="13" fillId="0" borderId="12" xfId="55" applyNumberFormat="1" applyFont="1" applyFill="1" applyBorder="1" applyAlignment="1">
      <alignment vertical="top" wrapText="1"/>
      <protection/>
    </xf>
    <xf numFmtId="4" fontId="3" fillId="0" borderId="0" xfId="55" applyNumberFormat="1" applyFont="1" applyFill="1">
      <alignment/>
      <protection/>
    </xf>
    <xf numFmtId="0" fontId="4" fillId="0" borderId="0" xfId="55" applyFont="1" applyFill="1" applyAlignment="1">
      <alignment horizontal="center" vertical="center" wrapText="1"/>
      <protection/>
    </xf>
    <xf numFmtId="0" fontId="2" fillId="0" borderId="0" xfId="55" applyAlignment="1">
      <alignment wrapText="1"/>
      <protection/>
    </xf>
    <xf numFmtId="0" fontId="3" fillId="0" borderId="0" xfId="55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49" fontId="7" fillId="0" borderId="12" xfId="62" applyNumberFormat="1" applyFont="1" applyFill="1" applyBorder="1" applyAlignment="1">
      <alignment horizontal="center" vertical="center" wrapText="1"/>
      <protection/>
    </xf>
    <xf numFmtId="0" fontId="7" fillId="0" borderId="12" xfId="55" applyFont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Г1" xfId="48"/>
    <cellStyle name="ЗГ2" xfId="49"/>
    <cellStyle name="ЗГ3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2"/>
  <sheetViews>
    <sheetView tabSelected="1" zoomScaleSheetLayoutView="100" zoomScalePageLayoutView="0" workbookViewId="0" topLeftCell="A1">
      <pane xSplit="3" ySplit="5" topLeftCell="D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76" sqref="I76"/>
    </sheetView>
  </sheetViews>
  <sheetFormatPr defaultColWidth="10.83203125" defaultRowHeight="12.75"/>
  <cols>
    <col min="1" max="1" width="5.5" style="1" customWidth="1"/>
    <col min="2" max="2" width="5.5" style="2" customWidth="1"/>
    <col min="3" max="3" width="58.83203125" style="2" customWidth="1"/>
    <col min="4" max="4" width="25.83203125" style="2" customWidth="1"/>
    <col min="5" max="5" width="10.16015625" style="2" customWidth="1"/>
    <col min="6" max="6" width="23.5" style="1" customWidth="1"/>
    <col min="7" max="7" width="10.16015625" style="1" customWidth="1"/>
    <col min="8" max="8" width="22.83203125" style="1" customWidth="1"/>
    <col min="9" max="9" width="10.83203125" style="1" customWidth="1"/>
    <col min="10" max="16384" width="10.83203125" style="1" customWidth="1"/>
  </cols>
  <sheetData>
    <row r="1" ht="12" customHeight="1"/>
    <row r="2" spans="1:10" ht="48" customHeight="1">
      <c r="A2" s="51" t="s">
        <v>99</v>
      </c>
      <c r="B2" s="52"/>
      <c r="C2" s="52"/>
      <c r="D2" s="52"/>
      <c r="E2" s="52"/>
      <c r="F2" s="52"/>
      <c r="G2" s="52"/>
      <c r="H2" s="52"/>
      <c r="I2" s="52"/>
      <c r="J2" s="3"/>
    </row>
    <row r="3" spans="1:9" ht="22.5" customHeight="1">
      <c r="A3" s="4"/>
      <c r="B3" s="4"/>
      <c r="C3" s="4"/>
      <c r="D3" s="4"/>
      <c r="E3" s="4"/>
      <c r="H3" s="53" t="s">
        <v>0</v>
      </c>
      <c r="I3" s="54"/>
    </row>
    <row r="4" spans="1:9" ht="34.5" customHeight="1">
      <c r="A4" s="55" t="s">
        <v>1</v>
      </c>
      <c r="B4" s="55" t="s">
        <v>2</v>
      </c>
      <c r="C4" s="55" t="s">
        <v>3</v>
      </c>
      <c r="D4" s="55" t="s">
        <v>4</v>
      </c>
      <c r="E4" s="56"/>
      <c r="F4" s="55" t="s">
        <v>5</v>
      </c>
      <c r="G4" s="56"/>
      <c r="H4" s="57" t="s">
        <v>98</v>
      </c>
      <c r="I4" s="57" t="s">
        <v>6</v>
      </c>
    </row>
    <row r="5" spans="1:9" s="7" customFormat="1" ht="54" customHeight="1">
      <c r="A5" s="56"/>
      <c r="B5" s="56"/>
      <c r="C5" s="56"/>
      <c r="D5" s="5" t="s">
        <v>7</v>
      </c>
      <c r="E5" s="6" t="s">
        <v>8</v>
      </c>
      <c r="F5" s="5" t="s">
        <v>7</v>
      </c>
      <c r="G5" s="6" t="s">
        <v>8</v>
      </c>
      <c r="H5" s="56"/>
      <c r="I5" s="56"/>
    </row>
    <row r="6" spans="1:9" s="15" customFormat="1" ht="18.75">
      <c r="A6" s="8"/>
      <c r="B6" s="9"/>
      <c r="C6" s="10" t="s">
        <v>9</v>
      </c>
      <c r="D6" s="11">
        <f>SUM(D7,D18,D20,D25,D35,D40,D44,D51,D55,D62,D68,D73,D77,D79)</f>
        <v>12622802268.619999</v>
      </c>
      <c r="E6" s="12">
        <f>D6/D6*100</f>
        <v>100</v>
      </c>
      <c r="F6" s="11">
        <f>SUM(F7,F18,F20,F25,F35,F40,F44,F51,F55,F62,F68,F73,F77,F79)</f>
        <v>13163694143.23</v>
      </c>
      <c r="G6" s="13">
        <f>F6/F6*100</f>
        <v>100</v>
      </c>
      <c r="H6" s="14">
        <f>F6-D6</f>
        <v>540891874.6100006</v>
      </c>
      <c r="I6" s="14">
        <f>F6/D6*100</f>
        <v>104.28503800582098</v>
      </c>
    </row>
    <row r="7" spans="1:9" s="15" customFormat="1" ht="15.75">
      <c r="A7" s="16" t="s">
        <v>10</v>
      </c>
      <c r="B7" s="17" t="s">
        <v>11</v>
      </c>
      <c r="C7" s="18" t="s">
        <v>12</v>
      </c>
      <c r="D7" s="19">
        <f>SUM(D8:D17)</f>
        <v>748190360.88</v>
      </c>
      <c r="E7" s="20">
        <f>D7/D$6*100</f>
        <v>5.927292093768943</v>
      </c>
      <c r="F7" s="19">
        <f>SUM(F8:F17)</f>
        <v>753978761.57</v>
      </c>
      <c r="G7" s="21">
        <f>F7/F$6*100</f>
        <v>5.727714069973028</v>
      </c>
      <c r="H7" s="22">
        <f aca="true" t="shared" si="0" ref="H7:H72">F7-D7</f>
        <v>5788400.690000057</v>
      </c>
      <c r="I7" s="22">
        <f aca="true" t="shared" si="1" ref="I7:I72">F7/D7*100</f>
        <v>100.77365347011313</v>
      </c>
    </row>
    <row r="8" spans="1:9" ht="45">
      <c r="A8" s="23" t="s">
        <v>10</v>
      </c>
      <c r="B8" s="23" t="s">
        <v>13</v>
      </c>
      <c r="C8" s="24" t="s">
        <v>14</v>
      </c>
      <c r="D8" s="25">
        <v>1594575.04</v>
      </c>
      <c r="E8" s="26">
        <f aca="true" t="shared" si="2" ref="E8:E73">D8/D$6*100</f>
        <v>0.01263249638286799</v>
      </c>
      <c r="F8" s="25">
        <v>1630297.54</v>
      </c>
      <c r="G8" s="27">
        <f aca="true" t="shared" si="3" ref="G8:G73">F8/F$6*100</f>
        <v>0.012384802641729952</v>
      </c>
      <c r="H8" s="28">
        <f>F8-D8</f>
        <v>35722.5</v>
      </c>
      <c r="I8" s="28">
        <f t="shared" si="1"/>
        <v>102.24025204859598</v>
      </c>
    </row>
    <row r="9" spans="1:9" ht="60">
      <c r="A9" s="29" t="s">
        <v>10</v>
      </c>
      <c r="B9" s="23" t="s">
        <v>15</v>
      </c>
      <c r="C9" s="24" t="s">
        <v>16</v>
      </c>
      <c r="D9" s="25">
        <v>41689554.48</v>
      </c>
      <c r="E9" s="30">
        <f t="shared" si="2"/>
        <v>0.33027178587467293</v>
      </c>
      <c r="F9" s="25">
        <v>44907611.77</v>
      </c>
      <c r="G9" s="28">
        <f t="shared" si="3"/>
        <v>0.34114748703042214</v>
      </c>
      <c r="H9" s="28">
        <f t="shared" si="0"/>
        <v>3218057.2900000066</v>
      </c>
      <c r="I9" s="28">
        <f t="shared" si="1"/>
        <v>107.71909733778475</v>
      </c>
    </row>
    <row r="10" spans="1:9" ht="60">
      <c r="A10" s="29" t="s">
        <v>10</v>
      </c>
      <c r="B10" s="23" t="s">
        <v>17</v>
      </c>
      <c r="C10" s="24" t="s">
        <v>18</v>
      </c>
      <c r="D10" s="25">
        <v>360449551.35</v>
      </c>
      <c r="E10" s="30">
        <f t="shared" si="2"/>
        <v>2.8555430377458215</v>
      </c>
      <c r="F10" s="25">
        <v>367306558.93</v>
      </c>
      <c r="G10" s="28">
        <f t="shared" si="3"/>
        <v>2.790300009506855</v>
      </c>
      <c r="H10" s="28">
        <f t="shared" si="0"/>
        <v>6857007.579999983</v>
      </c>
      <c r="I10" s="28">
        <f t="shared" si="1"/>
        <v>101.90234876262663</v>
      </c>
    </row>
    <row r="11" spans="1:9" ht="15.75">
      <c r="A11" s="23" t="s">
        <v>10</v>
      </c>
      <c r="B11" s="23" t="s">
        <v>19</v>
      </c>
      <c r="C11" s="31" t="s">
        <v>20</v>
      </c>
      <c r="D11" s="25">
        <v>21421782.82</v>
      </c>
      <c r="E11" s="30">
        <f t="shared" si="2"/>
        <v>0.16970702989821895</v>
      </c>
      <c r="F11" s="25">
        <v>29777296.13</v>
      </c>
      <c r="G11" s="28">
        <f t="shared" si="3"/>
        <v>0.22620774841775143</v>
      </c>
      <c r="H11" s="28">
        <f t="shared" si="0"/>
        <v>8355513.309999999</v>
      </c>
      <c r="I11" s="28">
        <f t="shared" si="1"/>
        <v>139.00475221977814</v>
      </c>
    </row>
    <row r="12" spans="1:9" ht="45">
      <c r="A12" s="23" t="s">
        <v>10</v>
      </c>
      <c r="B12" s="23" t="s">
        <v>21</v>
      </c>
      <c r="C12" s="24" t="s">
        <v>22</v>
      </c>
      <c r="D12" s="25">
        <v>83732624.9</v>
      </c>
      <c r="E12" s="30">
        <f t="shared" si="2"/>
        <v>0.6633441855312701</v>
      </c>
      <c r="F12" s="25">
        <v>77680860.92</v>
      </c>
      <c r="G12" s="28">
        <f t="shared" si="3"/>
        <v>0.590114447166419</v>
      </c>
      <c r="H12" s="28">
        <f t="shared" si="0"/>
        <v>-6051763.980000004</v>
      </c>
      <c r="I12" s="28">
        <f t="shared" si="1"/>
        <v>92.77251371585749</v>
      </c>
    </row>
    <row r="13" spans="1:9" ht="15.75">
      <c r="A13" s="23" t="s">
        <v>10</v>
      </c>
      <c r="B13" s="23" t="s">
        <v>23</v>
      </c>
      <c r="C13" s="31" t="s">
        <v>24</v>
      </c>
      <c r="D13" s="25">
        <v>16759917.45</v>
      </c>
      <c r="E13" s="30">
        <f t="shared" si="2"/>
        <v>0.13277493454575276</v>
      </c>
      <c r="F13" s="25">
        <v>13735573.97</v>
      </c>
      <c r="G13" s="28">
        <f t="shared" si="3"/>
        <v>0.10434437188032142</v>
      </c>
      <c r="H13" s="28">
        <f t="shared" si="0"/>
        <v>-3024343.4799999986</v>
      </c>
      <c r="I13" s="28">
        <f t="shared" si="1"/>
        <v>81.95490228980812</v>
      </c>
    </row>
    <row r="14" spans="1:9" ht="15.75">
      <c r="A14" s="23" t="s">
        <v>10</v>
      </c>
      <c r="B14" s="23" t="s">
        <v>25</v>
      </c>
      <c r="C14" s="31" t="s">
        <v>26</v>
      </c>
      <c r="D14" s="25">
        <v>0</v>
      </c>
      <c r="E14" s="30">
        <f t="shared" si="2"/>
        <v>0</v>
      </c>
      <c r="F14" s="25">
        <v>198096</v>
      </c>
      <c r="G14" s="28">
        <f t="shared" si="3"/>
        <v>0.0015048663228162246</v>
      </c>
      <c r="H14" s="28">
        <f t="shared" si="0"/>
        <v>198096</v>
      </c>
      <c r="I14" s="28"/>
    </row>
    <row r="15" spans="1:9" ht="15.75">
      <c r="A15" s="23" t="s">
        <v>10</v>
      </c>
      <c r="B15" s="23" t="s">
        <v>83</v>
      </c>
      <c r="C15" s="31" t="s">
        <v>100</v>
      </c>
      <c r="D15" s="25">
        <v>879750.56</v>
      </c>
      <c r="E15" s="30">
        <f t="shared" si="2"/>
        <v>0.0069695345080944505</v>
      </c>
      <c r="F15" s="25">
        <v>504432.46</v>
      </c>
      <c r="G15" s="28">
        <f t="shared" si="3"/>
        <v>0.0038319977242818747</v>
      </c>
      <c r="H15" s="28">
        <f t="shared" si="0"/>
        <v>-375318.10000000003</v>
      </c>
      <c r="I15" s="28">
        <f t="shared" si="1"/>
        <v>57.33812320619608</v>
      </c>
    </row>
    <row r="16" spans="1:9" ht="30">
      <c r="A16" s="23" t="s">
        <v>10</v>
      </c>
      <c r="B16" s="23" t="s">
        <v>27</v>
      </c>
      <c r="C16" s="24" t="s">
        <v>28</v>
      </c>
      <c r="D16" s="25">
        <v>360000</v>
      </c>
      <c r="E16" s="30">
        <f t="shared" si="2"/>
        <v>0.0028519816150091477</v>
      </c>
      <c r="F16" s="25">
        <v>0</v>
      </c>
      <c r="G16" s="28">
        <f t="shared" si="3"/>
        <v>0</v>
      </c>
      <c r="H16" s="28">
        <f t="shared" si="0"/>
        <v>-360000</v>
      </c>
      <c r="I16" s="28">
        <f t="shared" si="1"/>
        <v>0</v>
      </c>
    </row>
    <row r="17" spans="1:9" ht="15.75">
      <c r="A17" s="23" t="s">
        <v>10</v>
      </c>
      <c r="B17" s="32" t="s">
        <v>29</v>
      </c>
      <c r="C17" s="31" t="s">
        <v>30</v>
      </c>
      <c r="D17" s="25">
        <v>221302604.28</v>
      </c>
      <c r="E17" s="30">
        <f t="shared" si="2"/>
        <v>1.7531971076672352</v>
      </c>
      <c r="F17" s="25">
        <v>218238033.85</v>
      </c>
      <c r="G17" s="28">
        <f t="shared" si="3"/>
        <v>1.6578783392824297</v>
      </c>
      <c r="H17" s="28">
        <f t="shared" si="0"/>
        <v>-3064570.430000007</v>
      </c>
      <c r="I17" s="28">
        <f t="shared" si="1"/>
        <v>98.61521266775397</v>
      </c>
    </row>
    <row r="18" spans="1:9" s="15" customFormat="1" ht="15.75">
      <c r="A18" s="17" t="s">
        <v>13</v>
      </c>
      <c r="B18" s="17" t="s">
        <v>11</v>
      </c>
      <c r="C18" s="18" t="s">
        <v>31</v>
      </c>
      <c r="D18" s="19">
        <f>SUM(D19:D19)</f>
        <v>2998146.81</v>
      </c>
      <c r="E18" s="20">
        <f t="shared" si="2"/>
        <v>0.0237518321700509</v>
      </c>
      <c r="F18" s="19">
        <f>SUM(F19:F19)</f>
        <v>2903450.33</v>
      </c>
      <c r="G18" s="22">
        <f t="shared" si="3"/>
        <v>0.02205650099742879</v>
      </c>
      <c r="H18" s="22">
        <f t="shared" si="0"/>
        <v>-94696.47999999998</v>
      </c>
      <c r="I18" s="22">
        <f t="shared" si="1"/>
        <v>96.84149956619369</v>
      </c>
    </row>
    <row r="19" spans="1:9" ht="15.75">
      <c r="A19" s="32" t="s">
        <v>13</v>
      </c>
      <c r="B19" s="32" t="s">
        <v>15</v>
      </c>
      <c r="C19" s="24" t="s">
        <v>32</v>
      </c>
      <c r="D19" s="25">
        <v>2998146.81</v>
      </c>
      <c r="E19" s="30">
        <f t="shared" si="2"/>
        <v>0.0237518321700509</v>
      </c>
      <c r="F19" s="25">
        <v>2903450.33</v>
      </c>
      <c r="G19" s="28">
        <f t="shared" si="3"/>
        <v>0.02205650099742879</v>
      </c>
      <c r="H19" s="28">
        <f t="shared" si="0"/>
        <v>-94696.47999999998</v>
      </c>
      <c r="I19" s="28">
        <f t="shared" si="1"/>
        <v>96.84149956619369</v>
      </c>
    </row>
    <row r="20" spans="1:9" s="15" customFormat="1" ht="28.5">
      <c r="A20" s="17" t="s">
        <v>15</v>
      </c>
      <c r="B20" s="17" t="s">
        <v>11</v>
      </c>
      <c r="C20" s="18" t="s">
        <v>33</v>
      </c>
      <c r="D20" s="19">
        <f>SUM(D21:D24)</f>
        <v>101392436.44</v>
      </c>
      <c r="E20" s="20">
        <f t="shared" si="2"/>
        <v>0.8032482350773988</v>
      </c>
      <c r="F20" s="19">
        <f>SUM(F21:F24)</f>
        <v>103084418.6</v>
      </c>
      <c r="G20" s="22">
        <f t="shared" si="3"/>
        <v>0.7830964277836524</v>
      </c>
      <c r="H20" s="22">
        <f t="shared" si="0"/>
        <v>1691982.1599999964</v>
      </c>
      <c r="I20" s="22">
        <f t="shared" si="1"/>
        <v>101.6687459335305</v>
      </c>
    </row>
    <row r="21" spans="1:9" ht="15.75">
      <c r="A21" s="33" t="s">
        <v>15</v>
      </c>
      <c r="B21" s="33" t="s">
        <v>17</v>
      </c>
      <c r="C21" s="34" t="s">
        <v>34</v>
      </c>
      <c r="D21" s="35">
        <v>11475079.75</v>
      </c>
      <c r="E21" s="30">
        <f t="shared" si="2"/>
        <v>0.09090754577156603</v>
      </c>
      <c r="F21" s="35">
        <v>11069944.79</v>
      </c>
      <c r="G21" s="28">
        <f t="shared" si="3"/>
        <v>0.0840945153355238</v>
      </c>
      <c r="H21" s="28">
        <f t="shared" si="0"/>
        <v>-405134.9600000009</v>
      </c>
      <c r="I21" s="28"/>
    </row>
    <row r="22" spans="1:9" ht="45">
      <c r="A22" s="33" t="s">
        <v>15</v>
      </c>
      <c r="B22" s="33" t="s">
        <v>35</v>
      </c>
      <c r="C22" s="36" t="s">
        <v>36</v>
      </c>
      <c r="D22" s="35">
        <v>27076755.33</v>
      </c>
      <c r="E22" s="30">
        <f t="shared" si="2"/>
        <v>0.21450668998683597</v>
      </c>
      <c r="F22" s="35">
        <v>33347095.1</v>
      </c>
      <c r="G22" s="28">
        <f t="shared" si="3"/>
        <v>0.2533262679697719</v>
      </c>
      <c r="H22" s="28">
        <f t="shared" si="0"/>
        <v>6270339.770000003</v>
      </c>
      <c r="I22" s="28">
        <f t="shared" si="1"/>
        <v>123.15764829862279</v>
      </c>
    </row>
    <row r="23" spans="1:9" ht="18" customHeight="1">
      <c r="A23" s="33" t="s">
        <v>15</v>
      </c>
      <c r="B23" s="33" t="s">
        <v>25</v>
      </c>
      <c r="C23" s="36" t="s">
        <v>37</v>
      </c>
      <c r="D23" s="35">
        <v>50721598.57</v>
      </c>
      <c r="E23" s="30">
        <f t="shared" si="2"/>
        <v>0.4018251850153175</v>
      </c>
      <c r="F23" s="35">
        <v>43940953.44</v>
      </c>
      <c r="G23" s="28">
        <f t="shared" si="3"/>
        <v>0.3338041203471636</v>
      </c>
      <c r="H23" s="28">
        <f t="shared" si="0"/>
        <v>-6780645.130000003</v>
      </c>
      <c r="I23" s="28">
        <f t="shared" si="1"/>
        <v>86.63164150742972</v>
      </c>
    </row>
    <row r="24" spans="1:9" s="7" customFormat="1" ht="36" customHeight="1">
      <c r="A24" s="37" t="s">
        <v>15</v>
      </c>
      <c r="B24" s="37" t="s">
        <v>38</v>
      </c>
      <c r="C24" s="36" t="s">
        <v>39</v>
      </c>
      <c r="D24" s="35">
        <v>12119002.79</v>
      </c>
      <c r="E24" s="30">
        <f t="shared" si="2"/>
        <v>0.09600881430367934</v>
      </c>
      <c r="F24" s="35">
        <v>14726425.27</v>
      </c>
      <c r="G24" s="28">
        <f t="shared" si="3"/>
        <v>0.11187152413119308</v>
      </c>
      <c r="H24" s="28">
        <f t="shared" si="0"/>
        <v>2607422.4800000004</v>
      </c>
      <c r="I24" s="28">
        <f t="shared" si="1"/>
        <v>121.5151570239056</v>
      </c>
    </row>
    <row r="25" spans="1:9" s="15" customFormat="1" ht="15.75">
      <c r="A25" s="38" t="s">
        <v>17</v>
      </c>
      <c r="B25" s="38" t="s">
        <v>11</v>
      </c>
      <c r="C25" s="39" t="s">
        <v>40</v>
      </c>
      <c r="D25" s="40">
        <f>SUM(D26:D34)</f>
        <v>2172665142.09</v>
      </c>
      <c r="E25" s="20">
        <f t="shared" si="2"/>
        <v>17.21222511336644</v>
      </c>
      <c r="F25" s="40">
        <f>SUM(F26:F34)</f>
        <v>2278591713.57</v>
      </c>
      <c r="G25" s="22">
        <f t="shared" si="3"/>
        <v>17.309667702526077</v>
      </c>
      <c r="H25" s="22">
        <f t="shared" si="0"/>
        <v>105926571.48000002</v>
      </c>
      <c r="I25" s="22">
        <f t="shared" si="1"/>
        <v>104.87542094858225</v>
      </c>
    </row>
    <row r="26" spans="1:9" s="41" customFormat="1" ht="15.75">
      <c r="A26" s="37" t="s">
        <v>17</v>
      </c>
      <c r="B26" s="37" t="s">
        <v>10</v>
      </c>
      <c r="C26" s="36" t="s">
        <v>41</v>
      </c>
      <c r="D26" s="35">
        <v>61047185.81</v>
      </c>
      <c r="E26" s="30">
        <f t="shared" si="2"/>
        <v>0.48362625438379814</v>
      </c>
      <c r="F26" s="35">
        <v>51553339.04</v>
      </c>
      <c r="G26" s="28">
        <f t="shared" si="3"/>
        <v>0.39163276265054775</v>
      </c>
      <c r="H26" s="28">
        <f t="shared" si="0"/>
        <v>-9493846.770000003</v>
      </c>
      <c r="I26" s="28">
        <f t="shared" si="1"/>
        <v>84.44834656334832</v>
      </c>
    </row>
    <row r="27" spans="1:9" ht="15.75">
      <c r="A27" s="33" t="s">
        <v>17</v>
      </c>
      <c r="B27" s="33" t="s">
        <v>17</v>
      </c>
      <c r="C27" s="34" t="s">
        <v>42</v>
      </c>
      <c r="D27" s="35">
        <v>3320836</v>
      </c>
      <c r="E27" s="30">
        <f t="shared" si="2"/>
        <v>0.02630823116239033</v>
      </c>
      <c r="F27" s="35">
        <v>0</v>
      </c>
      <c r="G27" s="28">
        <f t="shared" si="3"/>
        <v>0</v>
      </c>
      <c r="H27" s="28">
        <f t="shared" si="0"/>
        <v>-3320836</v>
      </c>
      <c r="I27" s="28">
        <f t="shared" si="1"/>
        <v>0</v>
      </c>
    </row>
    <row r="28" spans="1:9" ht="15.75">
      <c r="A28" s="33" t="s">
        <v>17</v>
      </c>
      <c r="B28" s="33" t="s">
        <v>19</v>
      </c>
      <c r="C28" s="34" t="s">
        <v>43</v>
      </c>
      <c r="D28" s="35">
        <v>318233078.11</v>
      </c>
      <c r="E28" s="30">
        <f t="shared" si="2"/>
        <v>2.521096911270806</v>
      </c>
      <c r="F28" s="35">
        <v>379321393</v>
      </c>
      <c r="G28" s="28">
        <f t="shared" si="3"/>
        <v>2.8815725196341067</v>
      </c>
      <c r="H28" s="28">
        <f t="shared" si="0"/>
        <v>61088314.889999986</v>
      </c>
      <c r="I28" s="28">
        <f t="shared" si="1"/>
        <v>119.19609213875759</v>
      </c>
    </row>
    <row r="29" spans="1:9" ht="15.75">
      <c r="A29" s="33" t="s">
        <v>17</v>
      </c>
      <c r="B29" s="33" t="s">
        <v>21</v>
      </c>
      <c r="C29" s="34" t="s">
        <v>44</v>
      </c>
      <c r="D29" s="35">
        <v>58833304.33</v>
      </c>
      <c r="E29" s="30">
        <f t="shared" si="2"/>
        <v>0.4660875063872169</v>
      </c>
      <c r="F29" s="35">
        <v>26366416.9</v>
      </c>
      <c r="G29" s="28">
        <f t="shared" si="3"/>
        <v>0.20029648678490508</v>
      </c>
      <c r="H29" s="28">
        <f t="shared" si="0"/>
        <v>-32466887.43</v>
      </c>
      <c r="I29" s="28">
        <f t="shared" si="1"/>
        <v>44.81546158296494</v>
      </c>
    </row>
    <row r="30" spans="1:9" ht="15.75">
      <c r="A30" s="33" t="s">
        <v>17</v>
      </c>
      <c r="B30" s="33" t="s">
        <v>23</v>
      </c>
      <c r="C30" s="36" t="s">
        <v>45</v>
      </c>
      <c r="D30" s="35">
        <v>60692308.22</v>
      </c>
      <c r="E30" s="30">
        <f t="shared" si="2"/>
        <v>0.48081485337752383</v>
      </c>
      <c r="F30" s="35">
        <v>66544354.45</v>
      </c>
      <c r="G30" s="28">
        <f t="shared" si="3"/>
        <v>0.505514285928797</v>
      </c>
      <c r="H30" s="28">
        <f t="shared" si="0"/>
        <v>5852046.230000004</v>
      </c>
      <c r="I30" s="28">
        <f t="shared" si="1"/>
        <v>109.64215466775009</v>
      </c>
    </row>
    <row r="31" spans="1:9" ht="15.75">
      <c r="A31" s="33" t="s">
        <v>17</v>
      </c>
      <c r="B31" s="33" t="s">
        <v>46</v>
      </c>
      <c r="C31" s="34" t="s">
        <v>47</v>
      </c>
      <c r="D31" s="35">
        <v>243333950.74</v>
      </c>
      <c r="E31" s="30">
        <f t="shared" si="2"/>
        <v>1.9277332050500602</v>
      </c>
      <c r="F31" s="35">
        <v>63920309.84</v>
      </c>
      <c r="G31" s="28">
        <f t="shared" si="3"/>
        <v>0.4855803328799902</v>
      </c>
      <c r="H31" s="28">
        <f t="shared" si="0"/>
        <v>-179413640.9</v>
      </c>
      <c r="I31" s="28">
        <f t="shared" si="1"/>
        <v>26.268553831314005</v>
      </c>
    </row>
    <row r="32" spans="1:9" ht="15.75">
      <c r="A32" s="33" t="s">
        <v>17</v>
      </c>
      <c r="B32" s="37" t="s">
        <v>35</v>
      </c>
      <c r="C32" s="36" t="s">
        <v>48</v>
      </c>
      <c r="D32" s="35">
        <v>846839756.28</v>
      </c>
      <c r="E32" s="30">
        <f t="shared" si="2"/>
        <v>6.708809488248299</v>
      </c>
      <c r="F32" s="35">
        <v>1103692637.76</v>
      </c>
      <c r="G32" s="28">
        <f t="shared" si="3"/>
        <v>8.384368595555843</v>
      </c>
      <c r="H32" s="28">
        <f t="shared" si="0"/>
        <v>256852881.48000002</v>
      </c>
      <c r="I32" s="28">
        <f t="shared" si="1"/>
        <v>130.33075379081208</v>
      </c>
    </row>
    <row r="33" spans="1:9" ht="15.75">
      <c r="A33" s="33" t="s">
        <v>17</v>
      </c>
      <c r="B33" s="37" t="s">
        <v>25</v>
      </c>
      <c r="C33" s="34" t="s">
        <v>49</v>
      </c>
      <c r="D33" s="35">
        <v>13550260.75</v>
      </c>
      <c r="E33" s="30">
        <f t="shared" si="2"/>
        <v>0.1073474848266113</v>
      </c>
      <c r="F33" s="35">
        <v>75496149.15</v>
      </c>
      <c r="G33" s="28">
        <f t="shared" si="3"/>
        <v>0.5735179527004369</v>
      </c>
      <c r="H33" s="28">
        <f t="shared" si="0"/>
        <v>61945888.400000006</v>
      </c>
      <c r="I33" s="28">
        <f t="shared" si="1"/>
        <v>557.1564307351059</v>
      </c>
    </row>
    <row r="34" spans="1:9" ht="15.75">
      <c r="A34" s="33" t="s">
        <v>17</v>
      </c>
      <c r="B34" s="37" t="s">
        <v>27</v>
      </c>
      <c r="C34" s="34" t="s">
        <v>50</v>
      </c>
      <c r="D34" s="35">
        <v>566814461.85</v>
      </c>
      <c r="E34" s="30">
        <f t="shared" si="2"/>
        <v>4.4904011786597335</v>
      </c>
      <c r="F34" s="35">
        <v>511697113.43</v>
      </c>
      <c r="G34" s="28">
        <f t="shared" si="3"/>
        <v>3.8871847663914494</v>
      </c>
      <c r="H34" s="28">
        <f t="shared" si="0"/>
        <v>-55117348.42000002</v>
      </c>
      <c r="I34" s="28">
        <f t="shared" si="1"/>
        <v>90.27594528197022</v>
      </c>
    </row>
    <row r="35" spans="1:9" s="15" customFormat="1" ht="28.5">
      <c r="A35" s="17" t="s">
        <v>19</v>
      </c>
      <c r="B35" s="17" t="s">
        <v>11</v>
      </c>
      <c r="C35" s="18" t="s">
        <v>51</v>
      </c>
      <c r="D35" s="19">
        <f>SUM(D37:D39)+D36</f>
        <v>1054234267.56</v>
      </c>
      <c r="E35" s="20">
        <f t="shared" si="2"/>
        <v>8.35182430276043</v>
      </c>
      <c r="F35" s="19">
        <f>SUM(F37:F39)+F36</f>
        <v>1229269662.2199998</v>
      </c>
      <c r="G35" s="22">
        <f t="shared" si="3"/>
        <v>9.338333516752249</v>
      </c>
      <c r="H35" s="22">
        <f t="shared" si="0"/>
        <v>175035394.65999985</v>
      </c>
      <c r="I35" s="22">
        <f t="shared" si="1"/>
        <v>116.6030833986373</v>
      </c>
    </row>
    <row r="36" spans="1:9" ht="15.75">
      <c r="A36" s="33" t="s">
        <v>19</v>
      </c>
      <c r="B36" s="37" t="s">
        <v>10</v>
      </c>
      <c r="C36" s="24" t="s">
        <v>52</v>
      </c>
      <c r="D36" s="25">
        <v>383770353.12</v>
      </c>
      <c r="E36" s="30">
        <f t="shared" si="2"/>
        <v>3.0402944207883573</v>
      </c>
      <c r="F36" s="25">
        <v>453844048.89</v>
      </c>
      <c r="G36" s="28">
        <f t="shared" si="3"/>
        <v>3.447695183068417</v>
      </c>
      <c r="H36" s="28">
        <f t="shared" si="0"/>
        <v>70073695.76999998</v>
      </c>
      <c r="I36" s="28">
        <f t="shared" si="1"/>
        <v>118.259278029246</v>
      </c>
    </row>
    <row r="37" spans="1:9" ht="15.75">
      <c r="A37" s="32" t="s">
        <v>19</v>
      </c>
      <c r="B37" s="32" t="s">
        <v>13</v>
      </c>
      <c r="C37" s="24" t="s">
        <v>53</v>
      </c>
      <c r="D37" s="25">
        <v>361101064.34</v>
      </c>
      <c r="E37" s="30">
        <f t="shared" si="2"/>
        <v>2.860704435160876</v>
      </c>
      <c r="F37" s="25">
        <v>445924988.09</v>
      </c>
      <c r="G37" s="28">
        <f t="shared" si="3"/>
        <v>3.3875368360737568</v>
      </c>
      <c r="H37" s="28">
        <f t="shared" si="0"/>
        <v>84823923.75</v>
      </c>
      <c r="I37" s="28">
        <f t="shared" si="1"/>
        <v>123.49035550616179</v>
      </c>
    </row>
    <row r="38" spans="1:9" ht="15.75">
      <c r="A38" s="32" t="s">
        <v>19</v>
      </c>
      <c r="B38" s="32" t="s">
        <v>15</v>
      </c>
      <c r="C38" s="24" t="s">
        <v>54</v>
      </c>
      <c r="D38" s="25">
        <v>263811983.19</v>
      </c>
      <c r="E38" s="30">
        <f t="shared" si="2"/>
        <v>2.0899636829916175</v>
      </c>
      <c r="F38" s="25">
        <v>279140688.48</v>
      </c>
      <c r="G38" s="28">
        <f t="shared" si="3"/>
        <v>2.120534596464779</v>
      </c>
      <c r="H38" s="28">
        <f t="shared" si="0"/>
        <v>15328705.290000021</v>
      </c>
      <c r="I38" s="28">
        <f t="shared" si="1"/>
        <v>105.81046588735134</v>
      </c>
    </row>
    <row r="39" spans="1:9" ht="30">
      <c r="A39" s="33" t="s">
        <v>19</v>
      </c>
      <c r="B39" s="37" t="s">
        <v>19</v>
      </c>
      <c r="C39" s="31" t="s">
        <v>55</v>
      </c>
      <c r="D39" s="25">
        <v>45550866.91</v>
      </c>
      <c r="E39" s="30">
        <f t="shared" si="2"/>
        <v>0.3608617638195793</v>
      </c>
      <c r="F39" s="25">
        <v>50359936.76</v>
      </c>
      <c r="G39" s="28">
        <f t="shared" si="3"/>
        <v>0.38256690114529723</v>
      </c>
      <c r="H39" s="28">
        <f t="shared" si="0"/>
        <v>4809069.8500000015</v>
      </c>
      <c r="I39" s="28">
        <f t="shared" si="1"/>
        <v>110.5575813946677</v>
      </c>
    </row>
    <row r="40" spans="1:9" s="15" customFormat="1" ht="15.75">
      <c r="A40" s="17" t="s">
        <v>21</v>
      </c>
      <c r="B40" s="17" t="s">
        <v>11</v>
      </c>
      <c r="C40" s="18" t="s">
        <v>56</v>
      </c>
      <c r="D40" s="40">
        <f>SUM(D41:D43)</f>
        <v>4108342.84</v>
      </c>
      <c r="E40" s="20">
        <f t="shared" si="2"/>
        <v>0.03254699513287353</v>
      </c>
      <c r="F40" s="40">
        <f>SUM(F41:F43)</f>
        <v>6045445.149999999</v>
      </c>
      <c r="G40" s="22">
        <f t="shared" si="3"/>
        <v>0.04592514140955738</v>
      </c>
      <c r="H40" s="22">
        <f t="shared" si="0"/>
        <v>1937102.3099999996</v>
      </c>
      <c r="I40" s="22">
        <f t="shared" si="1"/>
        <v>147.1504542206122</v>
      </c>
    </row>
    <row r="41" spans="1:9" s="7" customFormat="1" ht="15.75">
      <c r="A41" s="32" t="s">
        <v>21</v>
      </c>
      <c r="B41" s="32" t="s">
        <v>10</v>
      </c>
      <c r="C41" s="24" t="s">
        <v>57</v>
      </c>
      <c r="D41" s="35">
        <v>185812.63</v>
      </c>
      <c r="E41" s="30">
        <f t="shared" si="2"/>
        <v>0.0014720394572124923</v>
      </c>
      <c r="F41" s="35">
        <v>193511.55</v>
      </c>
      <c r="G41" s="28">
        <f t="shared" si="3"/>
        <v>0.0014700398527530488</v>
      </c>
      <c r="H41" s="28">
        <f t="shared" si="0"/>
        <v>7698.919999999984</v>
      </c>
      <c r="I41" s="28">
        <f t="shared" si="1"/>
        <v>104.14337819770378</v>
      </c>
    </row>
    <row r="42" spans="1:9" ht="30">
      <c r="A42" s="33" t="s">
        <v>21</v>
      </c>
      <c r="B42" s="37" t="s">
        <v>15</v>
      </c>
      <c r="C42" s="36" t="s">
        <v>58</v>
      </c>
      <c r="D42" s="35">
        <v>3735693.21</v>
      </c>
      <c r="E42" s="30">
        <f t="shared" si="2"/>
        <v>0.029594800983984745</v>
      </c>
      <c r="F42" s="35">
        <v>5646309.88</v>
      </c>
      <c r="G42" s="28">
        <f t="shared" si="3"/>
        <v>0.04289304976676216</v>
      </c>
      <c r="H42" s="28">
        <f t="shared" si="0"/>
        <v>1910616.67</v>
      </c>
      <c r="I42" s="28">
        <f t="shared" si="1"/>
        <v>151.1449030366174</v>
      </c>
    </row>
    <row r="43" spans="1:9" ht="30">
      <c r="A43" s="33" t="s">
        <v>21</v>
      </c>
      <c r="B43" s="37" t="s">
        <v>19</v>
      </c>
      <c r="C43" s="34" t="s">
        <v>59</v>
      </c>
      <c r="D43" s="35">
        <v>186837</v>
      </c>
      <c r="E43" s="30">
        <f t="shared" si="2"/>
        <v>0.0014801546916762894</v>
      </c>
      <c r="F43" s="35">
        <v>205623.72</v>
      </c>
      <c r="G43" s="28">
        <f t="shared" si="3"/>
        <v>0.001562051790042166</v>
      </c>
      <c r="H43" s="28">
        <f t="shared" si="0"/>
        <v>18786.72</v>
      </c>
      <c r="I43" s="28">
        <f t="shared" si="1"/>
        <v>110.05513897140288</v>
      </c>
    </row>
    <row r="44" spans="1:9" s="15" customFormat="1" ht="15.75">
      <c r="A44" s="17" t="s">
        <v>23</v>
      </c>
      <c r="B44" s="17" t="s">
        <v>11</v>
      </c>
      <c r="C44" s="18" t="s">
        <v>60</v>
      </c>
      <c r="D44" s="19">
        <f>SUM(D45:D50)</f>
        <v>3323961078.74</v>
      </c>
      <c r="E44" s="20">
        <f t="shared" si="2"/>
        <v>26.332988571034594</v>
      </c>
      <c r="F44" s="19">
        <f>SUM(F45:F50)</f>
        <v>3219558768.36</v>
      </c>
      <c r="G44" s="22">
        <f t="shared" si="3"/>
        <v>24.457866715292816</v>
      </c>
      <c r="H44" s="22">
        <f t="shared" si="0"/>
        <v>-104402310.37999964</v>
      </c>
      <c r="I44" s="22">
        <f t="shared" si="1"/>
        <v>96.85909949283837</v>
      </c>
    </row>
    <row r="45" spans="1:9" ht="15.75">
      <c r="A45" s="23" t="s">
        <v>23</v>
      </c>
      <c r="B45" s="42" t="s">
        <v>10</v>
      </c>
      <c r="C45" s="31" t="s">
        <v>61</v>
      </c>
      <c r="D45" s="25">
        <v>953074913.81</v>
      </c>
      <c r="E45" s="30">
        <f t="shared" si="2"/>
        <v>7.550422588645967</v>
      </c>
      <c r="F45" s="25">
        <v>876481916.02</v>
      </c>
      <c r="G45" s="28">
        <f t="shared" si="3"/>
        <v>6.6583278712136345</v>
      </c>
      <c r="H45" s="28">
        <f t="shared" si="0"/>
        <v>-76592997.78999996</v>
      </c>
      <c r="I45" s="28">
        <f t="shared" si="1"/>
        <v>91.96359103779021</v>
      </c>
    </row>
    <row r="46" spans="1:9" ht="15.75">
      <c r="A46" s="23" t="s">
        <v>23</v>
      </c>
      <c r="B46" s="42" t="s">
        <v>13</v>
      </c>
      <c r="C46" s="31" t="s">
        <v>62</v>
      </c>
      <c r="D46" s="25">
        <v>1891357405.96</v>
      </c>
      <c r="E46" s="30">
        <f t="shared" si="2"/>
        <v>14.98365708113698</v>
      </c>
      <c r="F46" s="25">
        <v>1857114498.19</v>
      </c>
      <c r="G46" s="28">
        <f t="shared" si="3"/>
        <v>14.107852081515443</v>
      </c>
      <c r="H46" s="28">
        <f t="shared" si="0"/>
        <v>-34242907.76999998</v>
      </c>
      <c r="I46" s="28">
        <f t="shared" si="1"/>
        <v>98.18950624233715</v>
      </c>
    </row>
    <row r="47" spans="1:9" ht="15.75">
      <c r="A47" s="23" t="s">
        <v>23</v>
      </c>
      <c r="B47" s="42" t="s">
        <v>17</v>
      </c>
      <c r="C47" s="31" t="s">
        <v>63</v>
      </c>
      <c r="D47" s="25">
        <v>284350237.01</v>
      </c>
      <c r="E47" s="30">
        <f t="shared" si="2"/>
        <v>2.2526712449333712</v>
      </c>
      <c r="F47" s="25">
        <v>263953994.3</v>
      </c>
      <c r="G47" s="28">
        <f t="shared" si="3"/>
        <v>2.0051665697181957</v>
      </c>
      <c r="H47" s="28">
        <f t="shared" si="0"/>
        <v>-20396242.70999998</v>
      </c>
      <c r="I47" s="28">
        <f t="shared" si="1"/>
        <v>92.82707026219828</v>
      </c>
    </row>
    <row r="48" spans="1:9" ht="30">
      <c r="A48" s="23" t="s">
        <v>23</v>
      </c>
      <c r="B48" s="42" t="s">
        <v>19</v>
      </c>
      <c r="C48" s="24" t="s">
        <v>64</v>
      </c>
      <c r="D48" s="25">
        <v>22548688.7</v>
      </c>
      <c r="E48" s="30">
        <f t="shared" si="2"/>
        <v>0.17863457115267922</v>
      </c>
      <c r="F48" s="25">
        <v>24813576.46</v>
      </c>
      <c r="G48" s="28">
        <f t="shared" si="3"/>
        <v>0.1885000987565596</v>
      </c>
      <c r="H48" s="28">
        <f t="shared" si="0"/>
        <v>2264887.7600000016</v>
      </c>
      <c r="I48" s="28">
        <f t="shared" si="1"/>
        <v>110.04443225117566</v>
      </c>
    </row>
    <row r="49" spans="1:9" ht="15.75">
      <c r="A49" s="23" t="s">
        <v>23</v>
      </c>
      <c r="B49" s="23" t="s">
        <v>23</v>
      </c>
      <c r="C49" s="31" t="s">
        <v>65</v>
      </c>
      <c r="D49" s="25">
        <v>12034757.38</v>
      </c>
      <c r="E49" s="30">
        <f t="shared" si="2"/>
        <v>0.09534140774682129</v>
      </c>
      <c r="F49" s="25">
        <v>32187805.75</v>
      </c>
      <c r="G49" s="28">
        <f t="shared" si="3"/>
        <v>0.2445195505135158</v>
      </c>
      <c r="H49" s="28">
        <f t="shared" si="0"/>
        <v>20153048.369999997</v>
      </c>
      <c r="I49" s="28">
        <f t="shared" si="1"/>
        <v>267.45703908822793</v>
      </c>
    </row>
    <row r="50" spans="1:9" ht="15.75">
      <c r="A50" s="23" t="s">
        <v>23</v>
      </c>
      <c r="B50" s="23" t="s">
        <v>35</v>
      </c>
      <c r="C50" s="31" t="s">
        <v>66</v>
      </c>
      <c r="D50" s="25">
        <v>160595075.88</v>
      </c>
      <c r="E50" s="30">
        <f t="shared" si="2"/>
        <v>1.2722616774187752</v>
      </c>
      <c r="F50" s="25">
        <v>165006977.64</v>
      </c>
      <c r="G50" s="28">
        <f t="shared" si="3"/>
        <v>1.2535005435754671</v>
      </c>
      <c r="H50" s="28">
        <f t="shared" si="0"/>
        <v>4411901.75999999</v>
      </c>
      <c r="I50" s="28">
        <f t="shared" si="1"/>
        <v>102.74722106878087</v>
      </c>
    </row>
    <row r="51" spans="1:9" s="15" customFormat="1" ht="18.75" customHeight="1">
      <c r="A51" s="17" t="s">
        <v>46</v>
      </c>
      <c r="B51" s="17" t="s">
        <v>11</v>
      </c>
      <c r="C51" s="18" t="s">
        <v>67</v>
      </c>
      <c r="D51" s="19">
        <f>SUM(D52:D54)</f>
        <v>394744610.15</v>
      </c>
      <c r="E51" s="20">
        <f t="shared" si="2"/>
        <v>3.1272343632548703</v>
      </c>
      <c r="F51" s="19">
        <f>SUM(F52:F54)</f>
        <v>498403379.99</v>
      </c>
      <c r="G51" s="22">
        <f t="shared" si="3"/>
        <v>3.786196903141551</v>
      </c>
      <c r="H51" s="22">
        <f t="shared" si="0"/>
        <v>103658769.84000003</v>
      </c>
      <c r="I51" s="22">
        <f t="shared" si="1"/>
        <v>126.25970492684131</v>
      </c>
    </row>
    <row r="52" spans="1:9" ht="15.75">
      <c r="A52" s="33" t="s">
        <v>46</v>
      </c>
      <c r="B52" s="42" t="s">
        <v>10</v>
      </c>
      <c r="C52" s="34" t="s">
        <v>68</v>
      </c>
      <c r="D52" s="35">
        <v>359325826.49</v>
      </c>
      <c r="E52" s="30">
        <f t="shared" si="2"/>
        <v>2.846640697076242</v>
      </c>
      <c r="F52" s="35">
        <v>466757104.55</v>
      </c>
      <c r="G52" s="28">
        <f t="shared" si="3"/>
        <v>3.5457911697990196</v>
      </c>
      <c r="H52" s="28">
        <f t="shared" si="0"/>
        <v>107431278.06</v>
      </c>
      <c r="I52" s="28">
        <f t="shared" si="1"/>
        <v>129.8980118154657</v>
      </c>
    </row>
    <row r="53" spans="1:9" ht="15.75">
      <c r="A53" s="33" t="s">
        <v>46</v>
      </c>
      <c r="B53" s="42" t="s">
        <v>13</v>
      </c>
      <c r="C53" s="34" t="s">
        <v>101</v>
      </c>
      <c r="D53" s="35">
        <v>270417.13</v>
      </c>
      <c r="E53" s="30">
        <f t="shared" si="2"/>
        <v>0.0021422907865098297</v>
      </c>
      <c r="F53" s="35">
        <v>450786.11</v>
      </c>
      <c r="G53" s="28">
        <f t="shared" si="3"/>
        <v>0.003424465086283065</v>
      </c>
      <c r="H53" s="28">
        <f t="shared" si="0"/>
        <v>180368.97999999998</v>
      </c>
      <c r="I53" s="28">
        <f t="shared" si="1"/>
        <v>166.7002789357316</v>
      </c>
    </row>
    <row r="54" spans="1:9" ht="30">
      <c r="A54" s="33" t="s">
        <v>46</v>
      </c>
      <c r="B54" s="23" t="s">
        <v>17</v>
      </c>
      <c r="C54" s="36" t="s">
        <v>69</v>
      </c>
      <c r="D54" s="35">
        <v>35148366.53</v>
      </c>
      <c r="E54" s="30">
        <f t="shared" si="2"/>
        <v>0.2784513753921191</v>
      </c>
      <c r="F54" s="35">
        <v>31195489.33</v>
      </c>
      <c r="G54" s="28">
        <f t="shared" si="3"/>
        <v>0.23698126825624882</v>
      </c>
      <c r="H54" s="28">
        <f t="shared" si="0"/>
        <v>-3952877.200000003</v>
      </c>
      <c r="I54" s="28">
        <f t="shared" si="1"/>
        <v>88.75373853682184</v>
      </c>
    </row>
    <row r="55" spans="1:9" s="15" customFormat="1" ht="15.75">
      <c r="A55" s="17" t="s">
        <v>35</v>
      </c>
      <c r="B55" s="17" t="s">
        <v>11</v>
      </c>
      <c r="C55" s="18" t="s">
        <v>70</v>
      </c>
      <c r="D55" s="19">
        <f>SUM(D56:D61)</f>
        <v>2087920552.65</v>
      </c>
      <c r="E55" s="20">
        <f t="shared" si="2"/>
        <v>16.54086397154872</v>
      </c>
      <c r="F55" s="19">
        <f>SUM(F56:F61)</f>
        <v>2218206069.18</v>
      </c>
      <c r="G55" s="22">
        <f t="shared" si="3"/>
        <v>16.850938992082316</v>
      </c>
      <c r="H55" s="22">
        <f t="shared" si="0"/>
        <v>130285516.52999973</v>
      </c>
      <c r="I55" s="22">
        <f t="shared" si="1"/>
        <v>106.23996523070002</v>
      </c>
    </row>
    <row r="56" spans="1:9" ht="15.75">
      <c r="A56" s="33" t="s">
        <v>35</v>
      </c>
      <c r="B56" s="43" t="s">
        <v>10</v>
      </c>
      <c r="C56" s="36" t="s">
        <v>71</v>
      </c>
      <c r="D56" s="35">
        <v>388125046.4</v>
      </c>
      <c r="E56" s="30">
        <f t="shared" si="2"/>
        <v>3.0747930462704787</v>
      </c>
      <c r="F56" s="35">
        <v>225176589.58</v>
      </c>
      <c r="G56" s="28">
        <f t="shared" si="3"/>
        <v>1.7105881307323358</v>
      </c>
      <c r="H56" s="28">
        <f t="shared" si="0"/>
        <v>-162948456.81999996</v>
      </c>
      <c r="I56" s="28">
        <f t="shared" si="1"/>
        <v>58.016505677382646</v>
      </c>
    </row>
    <row r="57" spans="1:9" ht="15.75">
      <c r="A57" s="33" t="s">
        <v>35</v>
      </c>
      <c r="B57" s="37" t="s">
        <v>13</v>
      </c>
      <c r="C57" s="36" t="s">
        <v>72</v>
      </c>
      <c r="D57" s="35">
        <v>35554363.72</v>
      </c>
      <c r="E57" s="30">
        <f t="shared" si="2"/>
        <v>0.28166775461885624</v>
      </c>
      <c r="F57" s="35">
        <v>114707082.56</v>
      </c>
      <c r="G57" s="28">
        <f t="shared" si="3"/>
        <v>0.8713897581629324</v>
      </c>
      <c r="H57" s="28">
        <f t="shared" si="0"/>
        <v>79152718.84</v>
      </c>
      <c r="I57" s="28">
        <f t="shared" si="1"/>
        <v>322.62448419369434</v>
      </c>
    </row>
    <row r="58" spans="1:9" ht="15.75">
      <c r="A58" s="33" t="s">
        <v>35</v>
      </c>
      <c r="B58" s="37" t="s">
        <v>17</v>
      </c>
      <c r="C58" s="36" t="s">
        <v>73</v>
      </c>
      <c r="D58" s="35">
        <v>375000</v>
      </c>
      <c r="E58" s="30">
        <f t="shared" si="2"/>
        <v>0.002970814182301196</v>
      </c>
      <c r="F58" s="35">
        <v>10530842.41</v>
      </c>
      <c r="G58" s="28">
        <f t="shared" si="3"/>
        <v>0.07999914230319566</v>
      </c>
      <c r="H58" s="28">
        <f t="shared" si="0"/>
        <v>10155842.41</v>
      </c>
      <c r="I58" s="28">
        <f t="shared" si="1"/>
        <v>2808.2246426666666</v>
      </c>
    </row>
    <row r="59" spans="1:9" ht="15.75">
      <c r="A59" s="33" t="s">
        <v>35</v>
      </c>
      <c r="B59" s="37" t="s">
        <v>19</v>
      </c>
      <c r="C59" s="36" t="s">
        <v>74</v>
      </c>
      <c r="D59" s="35">
        <v>26249120.19</v>
      </c>
      <c r="E59" s="30">
        <f t="shared" si="2"/>
        <v>0.20795002275568178</v>
      </c>
      <c r="F59" s="35">
        <v>20946683.99</v>
      </c>
      <c r="G59" s="28">
        <f t="shared" si="3"/>
        <v>0.15912466335122757</v>
      </c>
      <c r="H59" s="28">
        <f t="shared" si="0"/>
        <v>-5302436.200000003</v>
      </c>
      <c r="I59" s="28">
        <f t="shared" si="1"/>
        <v>79.79956599832994</v>
      </c>
    </row>
    <row r="60" spans="1:9" ht="30">
      <c r="A60" s="33" t="s">
        <v>35</v>
      </c>
      <c r="B60" s="37" t="s">
        <v>21</v>
      </c>
      <c r="C60" s="36" t="s">
        <v>75</v>
      </c>
      <c r="D60" s="35">
        <v>22367911.54</v>
      </c>
      <c r="E60" s="30">
        <f t="shared" si="2"/>
        <v>0.17720242355064156</v>
      </c>
      <c r="F60" s="35">
        <v>14813070.32</v>
      </c>
      <c r="G60" s="28">
        <f t="shared" si="3"/>
        <v>0.11252973640091954</v>
      </c>
      <c r="H60" s="28">
        <f t="shared" si="0"/>
        <v>-7554841.219999999</v>
      </c>
      <c r="I60" s="28">
        <f t="shared" si="1"/>
        <v>66.22464638019576</v>
      </c>
    </row>
    <row r="61" spans="1:9" ht="15.75">
      <c r="A61" s="33" t="s">
        <v>35</v>
      </c>
      <c r="B61" s="37" t="s">
        <v>35</v>
      </c>
      <c r="C61" s="36" t="s">
        <v>76</v>
      </c>
      <c r="D61" s="35">
        <v>1615249110.8</v>
      </c>
      <c r="E61" s="30">
        <f t="shared" si="2"/>
        <v>12.79627991017076</v>
      </c>
      <c r="F61" s="35">
        <v>1832031800.32</v>
      </c>
      <c r="G61" s="28">
        <f t="shared" si="3"/>
        <v>13.917307561131704</v>
      </c>
      <c r="H61" s="28">
        <f t="shared" si="0"/>
        <v>216782689.51999998</v>
      </c>
      <c r="I61" s="28">
        <f t="shared" si="1"/>
        <v>113.42100658471385</v>
      </c>
    </row>
    <row r="62" spans="1:9" s="15" customFormat="1" ht="15.75">
      <c r="A62" s="17" t="s">
        <v>25</v>
      </c>
      <c r="B62" s="17" t="s">
        <v>11</v>
      </c>
      <c r="C62" s="18" t="s">
        <v>77</v>
      </c>
      <c r="D62" s="19">
        <f>SUM(D63:D67)</f>
        <v>2234312997.34</v>
      </c>
      <c r="E62" s="20">
        <f t="shared" si="2"/>
        <v>17.700609973860175</v>
      </c>
      <c r="F62" s="19">
        <f>SUM(F63:F67)</f>
        <v>2194783404.02</v>
      </c>
      <c r="G62" s="22">
        <f t="shared" si="3"/>
        <v>16.673005162071185</v>
      </c>
      <c r="H62" s="22">
        <f t="shared" si="0"/>
        <v>-39529593.32000017</v>
      </c>
      <c r="I62" s="22">
        <f t="shared" si="1"/>
        <v>98.23079428141621</v>
      </c>
    </row>
    <row r="63" spans="1:9" ht="15.75">
      <c r="A63" s="32" t="s">
        <v>25</v>
      </c>
      <c r="B63" s="32" t="s">
        <v>10</v>
      </c>
      <c r="C63" s="24" t="s">
        <v>78</v>
      </c>
      <c r="D63" s="25">
        <v>57620614.37</v>
      </c>
      <c r="E63" s="30">
        <f t="shared" si="2"/>
        <v>0.4564803689688109</v>
      </c>
      <c r="F63" s="25">
        <v>63849252.37</v>
      </c>
      <c r="G63" s="28">
        <f t="shared" si="3"/>
        <v>0.48504053402697184</v>
      </c>
      <c r="H63" s="28">
        <f t="shared" si="0"/>
        <v>6228638</v>
      </c>
      <c r="I63" s="28">
        <f t="shared" si="1"/>
        <v>110.80973895905373</v>
      </c>
    </row>
    <row r="64" spans="1:9" ht="15.75">
      <c r="A64" s="33" t="s">
        <v>25</v>
      </c>
      <c r="B64" s="33" t="s">
        <v>13</v>
      </c>
      <c r="C64" s="34" t="s">
        <v>79</v>
      </c>
      <c r="D64" s="35">
        <v>280851388.75</v>
      </c>
      <c r="E64" s="30">
        <f t="shared" si="2"/>
        <v>2.2249527701799643</v>
      </c>
      <c r="F64" s="35">
        <v>272619509.75</v>
      </c>
      <c r="G64" s="28">
        <f t="shared" si="3"/>
        <v>2.0709954727275885</v>
      </c>
      <c r="H64" s="28">
        <f t="shared" si="0"/>
        <v>-8231879</v>
      </c>
      <c r="I64" s="28">
        <f t="shared" si="1"/>
        <v>97.06895556520548</v>
      </c>
    </row>
    <row r="65" spans="1:9" ht="15.75">
      <c r="A65" s="33" t="s">
        <v>25</v>
      </c>
      <c r="B65" s="33" t="s">
        <v>15</v>
      </c>
      <c r="C65" s="34" t="s">
        <v>80</v>
      </c>
      <c r="D65" s="35">
        <v>1665776732.74</v>
      </c>
      <c r="E65" s="30">
        <f t="shared" si="2"/>
        <v>13.196568379123574</v>
      </c>
      <c r="F65" s="35">
        <v>1519129011.56</v>
      </c>
      <c r="G65" s="28">
        <f t="shared" si="3"/>
        <v>11.540294046874964</v>
      </c>
      <c r="H65" s="28">
        <f t="shared" si="0"/>
        <v>-146647721.18000007</v>
      </c>
      <c r="I65" s="28">
        <f t="shared" si="1"/>
        <v>91.19643597501916</v>
      </c>
    </row>
    <row r="66" spans="1:9" ht="15.75">
      <c r="A66" s="33" t="s">
        <v>25</v>
      </c>
      <c r="B66" s="33" t="s">
        <v>17</v>
      </c>
      <c r="C66" s="36" t="s">
        <v>81</v>
      </c>
      <c r="D66" s="35">
        <v>145041865.44</v>
      </c>
      <c r="E66" s="30">
        <f t="shared" si="2"/>
        <v>1.1490464823375297</v>
      </c>
      <c r="F66" s="35">
        <v>258521313.7</v>
      </c>
      <c r="G66" s="28">
        <f t="shared" si="3"/>
        <v>1.9638963871927682</v>
      </c>
      <c r="H66" s="28">
        <f t="shared" si="0"/>
        <v>113479448.25999999</v>
      </c>
      <c r="I66" s="28">
        <f t="shared" si="1"/>
        <v>178.23909870143214</v>
      </c>
    </row>
    <row r="67" spans="1:9" ht="15.75">
      <c r="A67" s="33" t="s">
        <v>25</v>
      </c>
      <c r="B67" s="43" t="s">
        <v>21</v>
      </c>
      <c r="C67" s="34" t="s">
        <v>82</v>
      </c>
      <c r="D67" s="35">
        <v>85022396.04</v>
      </c>
      <c r="E67" s="30">
        <f t="shared" si="2"/>
        <v>0.6735619732502961</v>
      </c>
      <c r="F67" s="35">
        <v>80664316.64</v>
      </c>
      <c r="G67" s="28">
        <f t="shared" si="3"/>
        <v>0.6127787212488913</v>
      </c>
      <c r="H67" s="28">
        <f t="shared" si="0"/>
        <v>-4358079.400000006</v>
      </c>
      <c r="I67" s="28">
        <f t="shared" si="1"/>
        <v>94.87419832540395</v>
      </c>
    </row>
    <row r="68" spans="1:9" s="44" customFormat="1" ht="14.25">
      <c r="A68" s="38" t="s">
        <v>83</v>
      </c>
      <c r="B68" s="38" t="s">
        <v>11</v>
      </c>
      <c r="C68" s="39" t="s">
        <v>84</v>
      </c>
      <c r="D68" s="40">
        <f>SUM(D69:D72)</f>
        <v>128356127.07</v>
      </c>
      <c r="E68" s="20">
        <f t="shared" si="2"/>
        <v>1.0168592071594944</v>
      </c>
      <c r="F68" s="40">
        <f>SUM(F69:F72)</f>
        <v>289683187.77</v>
      </c>
      <c r="G68" s="22">
        <f t="shared" si="3"/>
        <v>2.2006222920256935</v>
      </c>
      <c r="H68" s="22">
        <f t="shared" si="0"/>
        <v>161327060.7</v>
      </c>
      <c r="I68" s="22">
        <f t="shared" si="1"/>
        <v>225.68707422281372</v>
      </c>
    </row>
    <row r="69" spans="1:9" ht="15.75">
      <c r="A69" s="33" t="s">
        <v>83</v>
      </c>
      <c r="B69" s="33" t="s">
        <v>10</v>
      </c>
      <c r="C69" s="34" t="s">
        <v>85</v>
      </c>
      <c r="D69" s="35">
        <v>38580920.19</v>
      </c>
      <c r="E69" s="30">
        <f t="shared" si="2"/>
        <v>0.30564465297782006</v>
      </c>
      <c r="F69" s="35">
        <v>42765704.16</v>
      </c>
      <c r="G69" s="28">
        <f t="shared" si="3"/>
        <v>0.3248761608609246</v>
      </c>
      <c r="H69" s="28">
        <f t="shared" si="0"/>
        <v>4184783.969999999</v>
      </c>
      <c r="I69" s="28">
        <f t="shared" si="1"/>
        <v>110.84677075972044</v>
      </c>
    </row>
    <row r="70" spans="1:9" ht="15.75">
      <c r="A70" s="33" t="s">
        <v>83</v>
      </c>
      <c r="B70" s="33" t="s">
        <v>13</v>
      </c>
      <c r="C70" s="34" t="s">
        <v>86</v>
      </c>
      <c r="D70" s="35">
        <v>59169352.41</v>
      </c>
      <c r="E70" s="30">
        <f t="shared" si="2"/>
        <v>0.4687497367925478</v>
      </c>
      <c r="F70" s="35">
        <v>193603935.55</v>
      </c>
      <c r="G70" s="28">
        <f t="shared" si="3"/>
        <v>1.4707416736020809</v>
      </c>
      <c r="H70" s="28">
        <f t="shared" si="0"/>
        <v>134434583.14000002</v>
      </c>
      <c r="I70" s="28">
        <f t="shared" si="1"/>
        <v>327.2030665613297</v>
      </c>
    </row>
    <row r="71" spans="1:9" ht="15.75">
      <c r="A71" s="33" t="s">
        <v>83</v>
      </c>
      <c r="B71" s="33" t="s">
        <v>15</v>
      </c>
      <c r="C71" s="34" t="s">
        <v>87</v>
      </c>
      <c r="D71" s="35">
        <v>13674308.16</v>
      </c>
      <c r="E71" s="30">
        <f t="shared" si="2"/>
        <v>0.10833020963969325</v>
      </c>
      <c r="F71" s="35">
        <v>37335636.3</v>
      </c>
      <c r="G71" s="28">
        <f t="shared" si="3"/>
        <v>0.2836258264113609</v>
      </c>
      <c r="H71" s="28">
        <f t="shared" si="0"/>
        <v>23661328.139999997</v>
      </c>
      <c r="I71" s="28">
        <f t="shared" si="1"/>
        <v>273.0349196693838</v>
      </c>
    </row>
    <row r="72" spans="1:9" ht="30">
      <c r="A72" s="33" t="s">
        <v>83</v>
      </c>
      <c r="B72" s="33" t="s">
        <v>19</v>
      </c>
      <c r="C72" s="34" t="s">
        <v>88</v>
      </c>
      <c r="D72" s="35">
        <v>16931546.31</v>
      </c>
      <c r="E72" s="30">
        <f t="shared" si="2"/>
        <v>0.13413460774943325</v>
      </c>
      <c r="F72" s="35">
        <v>15977911.76</v>
      </c>
      <c r="G72" s="28">
        <f t="shared" si="3"/>
        <v>0.12137863115132719</v>
      </c>
      <c r="H72" s="28">
        <f t="shared" si="0"/>
        <v>-953634.5499999989</v>
      </c>
      <c r="I72" s="28">
        <f t="shared" si="1"/>
        <v>94.3677055093499</v>
      </c>
    </row>
    <row r="73" spans="1:9" s="44" customFormat="1" ht="14.25">
      <c r="A73" s="38" t="s">
        <v>27</v>
      </c>
      <c r="B73" s="38" t="s">
        <v>11</v>
      </c>
      <c r="C73" s="39" t="s">
        <v>89</v>
      </c>
      <c r="D73" s="40">
        <f>SUM(D74:D76)</f>
        <v>64480692.730000004</v>
      </c>
      <c r="E73" s="20">
        <f t="shared" si="2"/>
        <v>0.5108270838583723</v>
      </c>
      <c r="F73" s="40">
        <f>SUM(F74:F76)</f>
        <v>77220477.80000001</v>
      </c>
      <c r="G73" s="22">
        <f t="shared" si="3"/>
        <v>0.586617076937434</v>
      </c>
      <c r="H73" s="22">
        <f aca="true" t="shared" si="4" ref="H73:H81">F73-D73</f>
        <v>12739785.070000008</v>
      </c>
      <c r="I73" s="22">
        <f aca="true" t="shared" si="5" ref="I73:I81">F73/D73*100</f>
        <v>119.75751892639445</v>
      </c>
    </row>
    <row r="74" spans="1:9" ht="15.75">
      <c r="A74" s="33" t="s">
        <v>27</v>
      </c>
      <c r="B74" s="33" t="s">
        <v>10</v>
      </c>
      <c r="C74" s="34" t="s">
        <v>90</v>
      </c>
      <c r="D74" s="35">
        <v>39671453.96</v>
      </c>
      <c r="E74" s="30">
        <f aca="true" t="shared" si="6" ref="E74:E81">D74/D$6*100</f>
        <v>0.3142840481516718</v>
      </c>
      <c r="F74" s="35">
        <v>42835601.17</v>
      </c>
      <c r="G74" s="28">
        <f aca="true" t="shared" si="7" ref="G74:G81">F74/F$6*100</f>
        <v>0.32540714410346633</v>
      </c>
      <c r="H74" s="28">
        <f t="shared" si="4"/>
        <v>3164147.210000001</v>
      </c>
      <c r="I74" s="28">
        <f t="shared" si="5"/>
        <v>107.97587911244784</v>
      </c>
    </row>
    <row r="75" spans="1:9" ht="15.75">
      <c r="A75" s="33" t="s">
        <v>27</v>
      </c>
      <c r="B75" s="33" t="s">
        <v>13</v>
      </c>
      <c r="C75" s="34" t="s">
        <v>91</v>
      </c>
      <c r="D75" s="35">
        <v>24809238.77</v>
      </c>
      <c r="E75" s="30">
        <f t="shared" si="6"/>
        <v>0.19654303570670045</v>
      </c>
      <c r="F75" s="35">
        <v>30608295.84</v>
      </c>
      <c r="G75" s="28">
        <f t="shared" si="7"/>
        <v>0.2325205638095264</v>
      </c>
      <c r="H75" s="28">
        <f t="shared" si="4"/>
        <v>5799057.07</v>
      </c>
      <c r="I75" s="28">
        <f t="shared" si="5"/>
        <v>123.37458687774159</v>
      </c>
    </row>
    <row r="76" spans="1:9" ht="30">
      <c r="A76" s="33" t="s">
        <v>27</v>
      </c>
      <c r="B76" s="33" t="s">
        <v>17</v>
      </c>
      <c r="C76" s="34" t="s">
        <v>92</v>
      </c>
      <c r="D76" s="35">
        <v>0</v>
      </c>
      <c r="E76" s="30">
        <f t="shared" si="6"/>
        <v>0</v>
      </c>
      <c r="F76" s="35">
        <v>3776580.79</v>
      </c>
      <c r="G76" s="28">
        <f t="shared" si="7"/>
        <v>0.028689369024441143</v>
      </c>
      <c r="H76" s="28">
        <f t="shared" si="4"/>
        <v>3776580.79</v>
      </c>
      <c r="I76" s="28"/>
    </row>
    <row r="77" spans="1:9" s="15" customFormat="1" ht="33.75" customHeight="1">
      <c r="A77" s="45" t="s">
        <v>29</v>
      </c>
      <c r="B77" s="45" t="s">
        <v>11</v>
      </c>
      <c r="C77" s="46" t="s">
        <v>93</v>
      </c>
      <c r="D77" s="40">
        <f>D78</f>
        <v>304993781.32</v>
      </c>
      <c r="E77" s="20">
        <f t="shared" si="6"/>
        <v>2.416212936157668</v>
      </c>
      <c r="F77" s="40">
        <f>F78</f>
        <v>291965404.67</v>
      </c>
      <c r="G77" s="22">
        <f t="shared" si="7"/>
        <v>2.217959499007016</v>
      </c>
      <c r="H77" s="22">
        <f t="shared" si="4"/>
        <v>-13028376.649999976</v>
      </c>
      <c r="I77" s="22">
        <f t="shared" si="5"/>
        <v>95.72831400246467</v>
      </c>
    </row>
    <row r="78" spans="1:9" ht="30">
      <c r="A78" s="33" t="s">
        <v>29</v>
      </c>
      <c r="B78" s="33" t="s">
        <v>10</v>
      </c>
      <c r="C78" s="34" t="s">
        <v>94</v>
      </c>
      <c r="D78" s="35">
        <v>304993781.32</v>
      </c>
      <c r="E78" s="30">
        <f t="shared" si="6"/>
        <v>2.416212936157668</v>
      </c>
      <c r="F78" s="35">
        <v>291965404.67</v>
      </c>
      <c r="G78" s="28">
        <f t="shared" si="7"/>
        <v>2.217959499007016</v>
      </c>
      <c r="H78" s="28">
        <f t="shared" si="4"/>
        <v>-13028376.649999976</v>
      </c>
      <c r="I78" s="28">
        <f t="shared" si="5"/>
        <v>95.72831400246467</v>
      </c>
    </row>
    <row r="79" spans="1:9" s="15" customFormat="1" ht="45.75" customHeight="1">
      <c r="A79" s="17" t="s">
        <v>38</v>
      </c>
      <c r="B79" s="17" t="s">
        <v>11</v>
      </c>
      <c r="C79" s="18" t="s">
        <v>95</v>
      </c>
      <c r="D79" s="40">
        <f>SUM(D80:D81)</f>
        <v>443732</v>
      </c>
      <c r="E79" s="20">
        <f t="shared" si="6"/>
        <v>0.0035153208499756647</v>
      </c>
      <c r="F79" s="40">
        <f>SUM(F80:F81)</f>
        <v>0</v>
      </c>
      <c r="G79" s="22">
        <f t="shared" si="7"/>
        <v>0</v>
      </c>
      <c r="H79" s="22">
        <f t="shared" si="4"/>
        <v>-443732</v>
      </c>
      <c r="I79" s="22">
        <f t="shared" si="5"/>
        <v>0</v>
      </c>
    </row>
    <row r="80" spans="1:9" ht="45">
      <c r="A80" s="23" t="s">
        <v>38</v>
      </c>
      <c r="B80" s="43" t="s">
        <v>10</v>
      </c>
      <c r="C80" s="24" t="s">
        <v>96</v>
      </c>
      <c r="D80" s="25">
        <v>443732</v>
      </c>
      <c r="E80" s="30">
        <f t="shared" si="6"/>
        <v>0.0035153208499756647</v>
      </c>
      <c r="F80" s="25">
        <v>0</v>
      </c>
      <c r="G80" s="28">
        <f t="shared" si="7"/>
        <v>0</v>
      </c>
      <c r="H80" s="28">
        <f t="shared" si="4"/>
        <v>-443732</v>
      </c>
      <c r="I80" s="28">
        <f t="shared" si="5"/>
        <v>0</v>
      </c>
    </row>
    <row r="81" spans="1:9" ht="30">
      <c r="A81" s="47">
        <v>14</v>
      </c>
      <c r="B81" s="48" t="s">
        <v>15</v>
      </c>
      <c r="C81" s="49" t="s">
        <v>97</v>
      </c>
      <c r="D81" s="28">
        <v>0</v>
      </c>
      <c r="E81" s="30">
        <f t="shared" si="6"/>
        <v>0</v>
      </c>
      <c r="F81" s="28">
        <v>0</v>
      </c>
      <c r="G81" s="28">
        <f t="shared" si="7"/>
        <v>0</v>
      </c>
      <c r="H81" s="28">
        <f t="shared" si="4"/>
        <v>0</v>
      </c>
      <c r="I81" s="28" t="e">
        <f t="shared" si="5"/>
        <v>#DIV/0!</v>
      </c>
    </row>
    <row r="82" ht="15.75">
      <c r="F82" s="50"/>
    </row>
  </sheetData>
  <sheetProtection/>
  <mergeCells count="9">
    <mergeCell ref="A2:I2"/>
    <mergeCell ref="H3:I3"/>
    <mergeCell ref="A4:A5"/>
    <mergeCell ref="B4:B5"/>
    <mergeCell ref="C4:C5"/>
    <mergeCell ref="D4:E4"/>
    <mergeCell ref="F4:G4"/>
    <mergeCell ref="H4:H5"/>
    <mergeCell ref="I4:I5"/>
  </mergeCells>
  <printOptions horizontalCentered="1"/>
  <pageMargins left="0.1968503937007874" right="0.1968503937007874" top="0.3937007874015748" bottom="0.3937007874015748" header="0" footer="0.11811023622047245"/>
  <pageSetup fitToHeight="0" fitToWidth="1" horizontalDpi="600" verticalDpi="600" orientation="landscape" paperSize="9" scale="9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Klimova EV.</dc:creator>
  <cp:keywords/>
  <dc:description/>
  <cp:lastModifiedBy>Klimova EV.</cp:lastModifiedBy>
  <cp:lastPrinted>2016-09-23T12:45:19Z</cp:lastPrinted>
  <dcterms:created xsi:type="dcterms:W3CDTF">2016-09-06T13:06:41Z</dcterms:created>
  <dcterms:modified xsi:type="dcterms:W3CDTF">2016-09-26T15:12:06Z</dcterms:modified>
  <cp:category/>
  <cp:version/>
  <cp:contentType/>
  <cp:contentStatus/>
</cp:coreProperties>
</file>